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.Toltzis\Downloads\"/>
    </mc:Choice>
  </mc:AlternateContent>
  <xr:revisionPtr revIDLastSave="0" documentId="8_{748E8317-45A1-4598-AD45-64466767C744}" xr6:coauthVersionLast="47" xr6:coauthVersionMax="47" xr10:uidLastSave="{00000000-0000-0000-0000-000000000000}"/>
  <bookViews>
    <workbookView xWindow="28680" yWindow="-120" windowWidth="38640" windowHeight="15720" xr2:uid="{B3E2AAB3-808F-4B42-BBB3-D37C13E805C8}"/>
  </bookViews>
  <sheets>
    <sheet name="Sheet1" sheetId="1" r:id="rId1"/>
    <sheet name="Sheet2" sheetId="2" state="hidden" r:id="rId2"/>
    <sheet name="Sheet3" sheetId="3" r:id="rId3"/>
  </sheets>
  <definedNames>
    <definedName name="_xlnm.Print_Area" localSheetId="0">Sheet1!$A$1:$J$96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J90" i="1"/>
  <c r="J92" i="1"/>
  <c r="J77" i="1"/>
  <c r="J81" i="1"/>
  <c r="J83" i="1"/>
  <c r="J68" i="1"/>
  <c r="J72" i="1"/>
  <c r="J74" i="1"/>
  <c r="J59" i="1"/>
  <c r="J63" i="1"/>
  <c r="J65" i="1"/>
  <c r="J50" i="1"/>
  <c r="J54" i="1"/>
  <c r="J56" i="1"/>
  <c r="J41" i="1"/>
  <c r="J45" i="1"/>
  <c r="J47" i="1"/>
  <c r="C19" i="2"/>
  <c r="J32" i="1"/>
  <c r="I36" i="1"/>
  <c r="J23" i="1"/>
  <c r="J27" i="1"/>
  <c r="J29" i="1"/>
  <c r="J14" i="1"/>
  <c r="J18" i="1"/>
  <c r="J20" i="1"/>
  <c r="J5" i="1"/>
  <c r="I9" i="1"/>
  <c r="J9" i="1"/>
  <c r="J11" i="1"/>
  <c r="D86" i="1"/>
  <c r="D90" i="1"/>
  <c r="D92" i="1"/>
  <c r="C90" i="1"/>
  <c r="D77" i="1"/>
  <c r="C81" i="1"/>
  <c r="D68" i="1"/>
  <c r="C72" i="1"/>
  <c r="D72" i="1"/>
  <c r="D74" i="1"/>
  <c r="D59" i="1"/>
  <c r="D63" i="1"/>
  <c r="D65" i="1"/>
  <c r="D50" i="1"/>
  <c r="C54" i="1"/>
  <c r="D41" i="1"/>
  <c r="C45" i="1"/>
  <c r="D32" i="1"/>
  <c r="C36" i="1"/>
  <c r="D23" i="1"/>
  <c r="D27" i="1"/>
  <c r="D29" i="1"/>
  <c r="C27" i="1"/>
  <c r="D5" i="1"/>
  <c r="D9" i="1"/>
  <c r="D11" i="1"/>
  <c r="C9" i="1"/>
  <c r="D14" i="1"/>
  <c r="C18" i="1"/>
  <c r="D36" i="1"/>
  <c r="D38" i="1"/>
  <c r="D45" i="1"/>
  <c r="D47" i="1"/>
  <c r="D81" i="1"/>
  <c r="D83" i="1"/>
  <c r="I18" i="1"/>
  <c r="I27" i="1"/>
  <c r="C63" i="1"/>
  <c r="D54" i="1"/>
  <c r="D56" i="1"/>
  <c r="D18" i="1"/>
  <c r="D20" i="1"/>
  <c r="J36" i="1"/>
  <c r="J38" i="1"/>
  <c r="I45" i="1"/>
  <c r="I54" i="1"/>
  <c r="I63" i="1"/>
  <c r="I72" i="1"/>
  <c r="I81" i="1"/>
  <c r="I90" i="1"/>
</calcChain>
</file>

<file path=xl/sharedStrings.xml><?xml version="1.0" encoding="utf-8"?>
<sst xmlns="http://schemas.openxmlformats.org/spreadsheetml/2006/main" count="143" uniqueCount="72">
  <si>
    <t>2007 ACP</t>
  </si>
  <si>
    <t>2006 CPI</t>
  </si>
  <si>
    <t>2005 CPI</t>
  </si>
  <si>
    <t>% Increase</t>
  </si>
  <si>
    <t>2006 ACP</t>
  </si>
  <si>
    <t>2007 CPI</t>
  </si>
  <si>
    <t>2008 ACP</t>
  </si>
  <si>
    <t>2007 ACP x</t>
  </si>
  <si>
    <t>2006 ACP x</t>
  </si>
  <si>
    <t>RHODE ISLAND RENEWABLE ENERGY STANDARD</t>
  </si>
  <si>
    <t>*</t>
  </si>
  <si>
    <t>Consumer Price Index Data obtained from U.S. Dept of</t>
  </si>
  <si>
    <t>Labor - Bureau of Labor Statistics Report # CUUR0100SA0</t>
  </si>
  <si>
    <t>2009 ACP</t>
  </si>
  <si>
    <t>2008 CPI</t>
  </si>
  <si>
    <t>2008 ACP x</t>
  </si>
  <si>
    <t xml:space="preserve">CALCULATION OF ALTERNATIVE COMPLIANCE PAYMENT </t>
  </si>
  <si>
    <t>2010 ACP</t>
  </si>
  <si>
    <t>2009 CPI</t>
  </si>
  <si>
    <t>2009 ACP x</t>
  </si>
  <si>
    <t>2011 ACP</t>
  </si>
  <si>
    <t>2010 CPI</t>
  </si>
  <si>
    <t>2010 ACP x</t>
  </si>
  <si>
    <t>2012 ACP</t>
  </si>
  <si>
    <t>2011 CPI</t>
  </si>
  <si>
    <t>2011 ACP x</t>
  </si>
  <si>
    <t>2013 ACP</t>
  </si>
  <si>
    <t>2012 CPI</t>
  </si>
  <si>
    <t>2012 ACP x</t>
  </si>
  <si>
    <t>2014 ACP</t>
  </si>
  <si>
    <t>2013 CPI</t>
  </si>
  <si>
    <t>2013 ACP x</t>
  </si>
  <si>
    <t>2015 ACP</t>
  </si>
  <si>
    <t>2014 CPI</t>
  </si>
  <si>
    <t>2014 ACP x</t>
  </si>
  <si>
    <t>2016 ACP</t>
  </si>
  <si>
    <t>2015 CPI</t>
  </si>
  <si>
    <t>2015 ACP x</t>
  </si>
  <si>
    <t>2017 ACP</t>
  </si>
  <si>
    <t>2016 CPI</t>
  </si>
  <si>
    <t>2016 ACP x</t>
  </si>
  <si>
    <t>2018 ACP</t>
  </si>
  <si>
    <t>2017 CPI</t>
  </si>
  <si>
    <t>2017 ACP x</t>
  </si>
  <si>
    <t>2019 ACP</t>
  </si>
  <si>
    <t>2018 CPI</t>
  </si>
  <si>
    <t>2018 ACP x</t>
  </si>
  <si>
    <t>2020 ACP</t>
  </si>
  <si>
    <t>2019 CPI</t>
  </si>
  <si>
    <t>2020 ACP x</t>
  </si>
  <si>
    <t>DATE</t>
  </si>
  <si>
    <t>CUUR0100SA0</t>
  </si>
  <si>
    <t>2019 Avg</t>
  </si>
  <si>
    <r>
      <t>Consumer Price Index for All Urban Consumers: All Items in Northeast</t>
    </r>
    <r>
      <rPr>
        <b/>
        <sz val="7"/>
        <color indexed="23"/>
        <rFont val="Verdana"/>
        <family val="2"/>
      </rPr>
      <t> (CUUR0100SA0)</t>
    </r>
  </si>
  <si>
    <t>2021 ACP</t>
  </si>
  <si>
    <t>2019 ACP x</t>
  </si>
  <si>
    <t>2020 CPI</t>
  </si>
  <si>
    <t>2022 ACP</t>
  </si>
  <si>
    <t>2021 CPI</t>
  </si>
  <si>
    <t>2021 ACP x</t>
  </si>
  <si>
    <t>2023 ACP</t>
  </si>
  <si>
    <t>2022 CPI</t>
  </si>
  <si>
    <t>2022 ACP x</t>
  </si>
  <si>
    <t>2024 ACP</t>
  </si>
  <si>
    <t>2023 CPI</t>
  </si>
  <si>
    <t>2023 ACP x</t>
  </si>
  <si>
    <t>2025 ACP</t>
  </si>
  <si>
    <t>2024 CPI</t>
  </si>
  <si>
    <t>2024 ACP x</t>
  </si>
  <si>
    <t>2026 ACP</t>
  </si>
  <si>
    <t>2025 CPI</t>
  </si>
  <si>
    <t>2025 ACP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</si>
</sst>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0.000"/>
    <numFmt numFmtId="166" formatCode="0.0000"/>
    <numFmt numFmtId="170" formatCode="0.00000%"/>
    <numFmt numFmtId="177" formatCode="_(* #,##0.000_);_(* \(#,##0.00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7"/>
      <color indexed="23"/>
      <name val="Verdana"/>
      <family val="2"/>
    </font>
    <font>
      <b/>
      <sz val="12"/>
      <color rgb="FF33333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77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right"/>
    </xf>
    <xf numFmtId="0" fontId="3" fillId="0" borderId="0" xfId="0" applyFont="1"/>
    <xf numFmtId="0" fontId="3" fillId="0" borderId="2" xfId="0" applyFont="1" applyBorder="1"/>
    <xf numFmtId="165" fontId="0" fillId="0" borderId="0" xfId="0" applyNumberFormat="1" applyAlignment="1">
      <alignment horizontal="center"/>
    </xf>
    <xf numFmtId="8" fontId="3" fillId="0" borderId="0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8" fontId="3" fillId="2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70" fontId="5" fillId="0" borderId="0" xfId="2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8" fontId="3" fillId="0" borderId="0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0" applyFont="1"/>
    <xf numFmtId="14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B017-F51F-44D6-968E-632802C04BBE}">
  <sheetPr>
    <tabColor rgb="FFFF0000"/>
    <pageSetUpPr fitToPage="1"/>
  </sheetPr>
  <dimension ref="A1:L96"/>
  <sheetViews>
    <sheetView tabSelected="1" topLeftCell="A12" zoomScale="145" zoomScaleNormal="145" workbookViewId="0">
      <selection activeCell="K22" sqref="K22"/>
    </sheetView>
  </sheetViews>
  <sheetFormatPr defaultRowHeight="13.2" x14ac:dyDescent="0.25"/>
  <cols>
    <col min="2" max="2" width="11.6640625" style="1" customWidth="1"/>
    <col min="3" max="3" width="10.33203125" style="1" customWidth="1"/>
    <col min="4" max="4" width="12.33203125" style="1" customWidth="1"/>
    <col min="5" max="6" width="4.88671875" style="1" customWidth="1"/>
    <col min="7" max="7" width="9.33203125" style="1" customWidth="1"/>
    <col min="9" max="9" width="9.44140625" customWidth="1"/>
    <col min="10" max="10" width="10" customWidth="1"/>
  </cols>
  <sheetData>
    <row r="1" spans="1:10" s="10" customFormat="1" x14ac:dyDescent="0.25">
      <c r="A1" s="10" t="s">
        <v>9</v>
      </c>
      <c r="B1" s="7"/>
      <c r="C1" s="7"/>
      <c r="D1" s="7"/>
      <c r="E1" s="7"/>
      <c r="F1" s="7"/>
      <c r="G1" s="7"/>
    </row>
    <row r="2" spans="1:10" s="10" customFormat="1" x14ac:dyDescent="0.25">
      <c r="A2" s="10" t="s">
        <v>16</v>
      </c>
      <c r="B2" s="7"/>
      <c r="C2" s="7"/>
      <c r="D2" s="7"/>
      <c r="E2" s="7"/>
      <c r="F2" s="7"/>
      <c r="G2" s="7"/>
    </row>
    <row r="3" spans="1:10" ht="13.8" thickBot="1" x14ac:dyDescent="0.3"/>
    <row r="4" spans="1:10" ht="13.8" thickBot="1" x14ac:dyDescent="0.3">
      <c r="A4" s="11" t="s">
        <v>0</v>
      </c>
      <c r="B4" s="16" t="s">
        <v>2</v>
      </c>
      <c r="C4" s="16" t="s">
        <v>1</v>
      </c>
      <c r="D4" s="16" t="s">
        <v>3</v>
      </c>
      <c r="G4" s="11" t="s">
        <v>38</v>
      </c>
      <c r="H4" s="16" t="s">
        <v>36</v>
      </c>
      <c r="I4" s="16" t="s">
        <v>39</v>
      </c>
      <c r="J4" s="16" t="s">
        <v>3</v>
      </c>
    </row>
    <row r="5" spans="1:10" x14ac:dyDescent="0.25">
      <c r="B5" s="1">
        <v>207.5</v>
      </c>
      <c r="C5" s="2">
        <v>215</v>
      </c>
      <c r="D5" s="17">
        <f>(+C5-B5)/B5</f>
        <v>3.614457831325301E-2</v>
      </c>
      <c r="G5"/>
      <c r="H5" s="12">
        <v>252.185</v>
      </c>
      <c r="I5" s="8">
        <v>254.85</v>
      </c>
      <c r="J5" s="17">
        <f>(+I5-H5)/H5</f>
        <v>1.056763883656836E-2</v>
      </c>
    </row>
    <row r="6" spans="1:10" x14ac:dyDescent="0.25">
      <c r="G6"/>
      <c r="H6" s="1"/>
      <c r="I6" s="1"/>
      <c r="J6" s="1"/>
    </row>
    <row r="7" spans="1:10" x14ac:dyDescent="0.25">
      <c r="C7" s="1" t="s">
        <v>4</v>
      </c>
      <c r="D7" s="4">
        <v>55.13</v>
      </c>
      <c r="G7"/>
      <c r="H7" s="1"/>
      <c r="I7" s="1" t="s">
        <v>35</v>
      </c>
      <c r="J7" s="5">
        <v>67</v>
      </c>
    </row>
    <row r="8" spans="1:10" x14ac:dyDescent="0.25">
      <c r="G8"/>
      <c r="H8" s="1"/>
      <c r="I8" s="1"/>
      <c r="J8" s="1"/>
    </row>
    <row r="9" spans="1:10" x14ac:dyDescent="0.25">
      <c r="B9" s="3" t="s">
        <v>8</v>
      </c>
      <c r="C9" s="9">
        <f>+D5</f>
        <v>3.614457831325301E-2</v>
      </c>
      <c r="D9" s="6">
        <f>+D7*D5</f>
        <v>1.9926506024096386</v>
      </c>
      <c r="G9"/>
      <c r="H9" s="3" t="s">
        <v>40</v>
      </c>
      <c r="I9" s="9">
        <f>+J5</f>
        <v>1.056763883656836E-2</v>
      </c>
      <c r="J9" s="6">
        <f>+J7*J5</f>
        <v>0.70803180205008021</v>
      </c>
    </row>
    <row r="10" spans="1:10" x14ac:dyDescent="0.25">
      <c r="G10"/>
      <c r="H10" s="1"/>
      <c r="I10" s="1"/>
      <c r="J10" s="1"/>
    </row>
    <row r="11" spans="1:10" ht="13.8" thickBot="1" x14ac:dyDescent="0.3">
      <c r="C11" s="14" t="s">
        <v>0</v>
      </c>
      <c r="D11" s="15">
        <f>SUM(D7:D10)</f>
        <v>57.122650602409642</v>
      </c>
      <c r="G11"/>
      <c r="H11" s="1"/>
      <c r="I11" s="14" t="s">
        <v>38</v>
      </c>
      <c r="J11" s="15">
        <f>SUM(J7:J10)</f>
        <v>67.708031802050087</v>
      </c>
    </row>
    <row r="12" spans="1:10" ht="14.4" thickTop="1" thickBot="1" x14ac:dyDescent="0.3"/>
    <row r="13" spans="1:10" ht="13.8" thickBot="1" x14ac:dyDescent="0.3">
      <c r="A13" s="11" t="s">
        <v>6</v>
      </c>
      <c r="B13" s="16" t="s">
        <v>1</v>
      </c>
      <c r="C13" s="16" t="s">
        <v>5</v>
      </c>
      <c r="D13" s="16" t="s">
        <v>3</v>
      </c>
      <c r="G13" s="11" t="s">
        <v>41</v>
      </c>
      <c r="H13" s="16" t="s">
        <v>39</v>
      </c>
      <c r="I13" s="16" t="s">
        <v>42</v>
      </c>
      <c r="J13" s="16" t="s">
        <v>3</v>
      </c>
    </row>
    <row r="14" spans="1:10" x14ac:dyDescent="0.25">
      <c r="B14" s="2">
        <v>215</v>
      </c>
      <c r="C14" s="8">
        <v>220.512</v>
      </c>
      <c r="D14" s="17">
        <f>(+C14-B14)/B14</f>
        <v>2.5637209302325582E-2</v>
      </c>
      <c r="G14"/>
      <c r="H14" s="12">
        <v>254.85</v>
      </c>
      <c r="I14" s="8">
        <v>259.53800000000001</v>
      </c>
      <c r="J14" s="17">
        <f>(+I14-H14)/H14</f>
        <v>1.8395134392780132E-2</v>
      </c>
    </row>
    <row r="15" spans="1:10" x14ac:dyDescent="0.25">
      <c r="G15"/>
      <c r="H15" s="1"/>
      <c r="I15" s="1"/>
      <c r="J15" s="1"/>
    </row>
    <row r="16" spans="1:10" x14ac:dyDescent="0.25">
      <c r="C16" s="1" t="s">
        <v>0</v>
      </c>
      <c r="D16" s="5">
        <v>57.12</v>
      </c>
      <c r="G16"/>
      <c r="H16" s="1"/>
      <c r="I16" s="1" t="s">
        <v>38</v>
      </c>
      <c r="J16" s="5">
        <v>67.709999999999994</v>
      </c>
    </row>
    <row r="17" spans="1:12" x14ac:dyDescent="0.25">
      <c r="G17"/>
      <c r="H17" s="1"/>
      <c r="I17" s="1"/>
      <c r="J17" s="1"/>
    </row>
    <row r="18" spans="1:12" x14ac:dyDescent="0.25">
      <c r="B18" s="3" t="s">
        <v>7</v>
      </c>
      <c r="C18" s="9">
        <f>+D14</f>
        <v>2.5637209302325582E-2</v>
      </c>
      <c r="D18" s="6">
        <f>+D16*D14</f>
        <v>1.4643973953488372</v>
      </c>
      <c r="G18"/>
      <c r="H18" s="3" t="s">
        <v>43</v>
      </c>
      <c r="I18" s="9">
        <f>+J14</f>
        <v>1.8395134392780132E-2</v>
      </c>
      <c r="J18" s="6">
        <f>+J16*J14</f>
        <v>1.2455345497351427</v>
      </c>
      <c r="L18" s="1"/>
    </row>
    <row r="19" spans="1:12" x14ac:dyDescent="0.25">
      <c r="G19"/>
      <c r="H19" s="1"/>
      <c r="I19" s="1"/>
      <c r="J19" s="1"/>
    </row>
    <row r="20" spans="1:12" ht="13.8" thickBot="1" x14ac:dyDescent="0.3">
      <c r="C20" s="14" t="s">
        <v>6</v>
      </c>
      <c r="D20" s="15">
        <f>SUM(D16:D19)</f>
        <v>58.584397395348837</v>
      </c>
      <c r="G20"/>
      <c r="H20" s="1"/>
      <c r="I20" s="14" t="s">
        <v>41</v>
      </c>
      <c r="J20" s="15">
        <f>SUM(J16:J19)</f>
        <v>68.955534549735134</v>
      </c>
    </row>
    <row r="21" spans="1:12" ht="14.4" thickTop="1" thickBot="1" x14ac:dyDescent="0.3"/>
    <row r="22" spans="1:12" ht="13.8" thickBot="1" x14ac:dyDescent="0.3">
      <c r="A22" s="11" t="s">
        <v>13</v>
      </c>
      <c r="B22" s="16" t="s">
        <v>5</v>
      </c>
      <c r="C22" s="16" t="s">
        <v>14</v>
      </c>
      <c r="D22" s="16" t="s">
        <v>3</v>
      </c>
      <c r="G22" s="11" t="s">
        <v>44</v>
      </c>
      <c r="H22" s="16" t="s">
        <v>42</v>
      </c>
      <c r="I22" s="16" t="s">
        <v>45</v>
      </c>
      <c r="J22" s="16" t="s">
        <v>3</v>
      </c>
    </row>
    <row r="23" spans="1:12" x14ac:dyDescent="0.25">
      <c r="B23" s="12">
        <v>220.512</v>
      </c>
      <c r="C23" s="8">
        <v>229.30600000000001</v>
      </c>
      <c r="D23" s="17">
        <f>(+C23-B23)/B23</f>
        <v>3.9879915832245011E-2</v>
      </c>
      <c r="G23"/>
      <c r="H23" s="12">
        <v>259.53800000000001</v>
      </c>
      <c r="I23" s="8">
        <v>265.13900000000001</v>
      </c>
      <c r="J23" s="17">
        <f>(+I23-H23)/H23</f>
        <v>2.1580654855936313E-2</v>
      </c>
    </row>
    <row r="24" spans="1:12" x14ac:dyDescent="0.25">
      <c r="G24"/>
      <c r="H24" s="1"/>
      <c r="I24" s="1"/>
      <c r="J24" s="1"/>
    </row>
    <row r="25" spans="1:12" x14ac:dyDescent="0.25">
      <c r="C25" s="1" t="s">
        <v>6</v>
      </c>
      <c r="D25" s="5">
        <v>58.58</v>
      </c>
      <c r="G25"/>
      <c r="H25" s="1"/>
      <c r="I25" s="1" t="s">
        <v>41</v>
      </c>
      <c r="J25" s="5">
        <v>68.959999999999994</v>
      </c>
    </row>
    <row r="26" spans="1:12" x14ac:dyDescent="0.25">
      <c r="G26"/>
      <c r="H26" s="1"/>
      <c r="I26" s="1"/>
      <c r="J26" s="1"/>
    </row>
    <row r="27" spans="1:12" x14ac:dyDescent="0.25">
      <c r="B27" s="3" t="s">
        <v>15</v>
      </c>
      <c r="C27" s="9">
        <f>+D23</f>
        <v>3.9879915832245011E-2</v>
      </c>
      <c r="D27" s="6">
        <f>+D25*D23</f>
        <v>2.3361654694529128</v>
      </c>
      <c r="G27"/>
      <c r="H27" s="3" t="s">
        <v>46</v>
      </c>
      <c r="I27" s="9">
        <f>+J23</f>
        <v>2.1580654855936313E-2</v>
      </c>
      <c r="J27" s="6">
        <f>+J25*J23</f>
        <v>1.4882019588653679</v>
      </c>
    </row>
    <row r="28" spans="1:12" x14ac:dyDescent="0.25">
      <c r="G28"/>
      <c r="H28" s="1"/>
      <c r="I28" s="1"/>
      <c r="J28" s="1"/>
    </row>
    <row r="29" spans="1:12" ht="13.8" thickBot="1" x14ac:dyDescent="0.3">
      <c r="C29" s="14" t="s">
        <v>13</v>
      </c>
      <c r="D29" s="15">
        <f>SUM(D25:D28)</f>
        <v>60.916165469452913</v>
      </c>
      <c r="G29"/>
      <c r="H29" s="1"/>
      <c r="I29" s="14" t="s">
        <v>44</v>
      </c>
      <c r="J29" s="15">
        <f>SUM(J25:J28)</f>
        <v>70.448201958865369</v>
      </c>
    </row>
    <row r="30" spans="1:12" ht="14.4" thickTop="1" thickBot="1" x14ac:dyDescent="0.3"/>
    <row r="31" spans="1:12" ht="13.8" thickBot="1" x14ac:dyDescent="0.3">
      <c r="A31" s="11" t="s">
        <v>17</v>
      </c>
      <c r="B31" s="16" t="s">
        <v>14</v>
      </c>
      <c r="C31" s="16" t="s">
        <v>18</v>
      </c>
      <c r="D31" s="16" t="s">
        <v>3</v>
      </c>
      <c r="G31" s="11" t="s">
        <v>47</v>
      </c>
      <c r="H31" s="16" t="s">
        <v>45</v>
      </c>
      <c r="I31" s="16" t="s">
        <v>48</v>
      </c>
      <c r="J31" s="16" t="s">
        <v>3</v>
      </c>
    </row>
    <row r="32" spans="1:12" x14ac:dyDescent="0.25">
      <c r="B32" s="12">
        <v>229.30600000000001</v>
      </c>
      <c r="C32" s="8">
        <v>229.34299999999999</v>
      </c>
      <c r="D32" s="17">
        <f>(+C32-B32)/B32</f>
        <v>1.6135644073847922E-4</v>
      </c>
      <c r="G32"/>
      <c r="H32" s="12">
        <v>265.13900000000001</v>
      </c>
      <c r="I32" s="8">
        <v>269.392</v>
      </c>
      <c r="J32" s="17">
        <f>(+I32-H32)/H32</f>
        <v>1.604064283262736E-2</v>
      </c>
    </row>
    <row r="33" spans="1:10" x14ac:dyDescent="0.25">
      <c r="G33"/>
      <c r="H33" s="1"/>
      <c r="I33" s="1"/>
      <c r="J33" s="1"/>
    </row>
    <row r="34" spans="1:10" x14ac:dyDescent="0.25">
      <c r="C34" s="1" t="s">
        <v>13</v>
      </c>
      <c r="D34" s="5">
        <v>60.92</v>
      </c>
      <c r="G34"/>
      <c r="H34" s="1"/>
      <c r="I34" s="1">
        <v>2019</v>
      </c>
      <c r="J34" s="5">
        <v>70.45</v>
      </c>
    </row>
    <row r="35" spans="1:10" x14ac:dyDescent="0.25">
      <c r="G35"/>
      <c r="H35" s="1"/>
      <c r="I35" s="1"/>
      <c r="J35" s="1"/>
    </row>
    <row r="36" spans="1:10" x14ac:dyDescent="0.25">
      <c r="B36" s="3" t="s">
        <v>19</v>
      </c>
      <c r="C36" s="9">
        <f>+D32</f>
        <v>1.6135644073847922E-4</v>
      </c>
      <c r="D36" s="6">
        <f>+D34*D32</f>
        <v>9.8298343697881541E-3</v>
      </c>
      <c r="G36"/>
      <c r="H36" s="3" t="s">
        <v>55</v>
      </c>
      <c r="I36" s="9">
        <f>+J32</f>
        <v>1.604064283262736E-2</v>
      </c>
      <c r="J36" s="6">
        <f>+J34*J32</f>
        <v>1.1300632875585976</v>
      </c>
    </row>
    <row r="37" spans="1:10" x14ac:dyDescent="0.25">
      <c r="G37"/>
      <c r="H37" s="1"/>
      <c r="I37" s="1"/>
      <c r="J37" s="1"/>
    </row>
    <row r="38" spans="1:10" ht="13.8" thickBot="1" x14ac:dyDescent="0.3">
      <c r="C38" s="14" t="s">
        <v>17</v>
      </c>
      <c r="D38" s="15">
        <f>SUM(D34:D37)</f>
        <v>60.929829834369791</v>
      </c>
      <c r="G38"/>
      <c r="H38" s="1"/>
      <c r="I38" s="14" t="s">
        <v>47</v>
      </c>
      <c r="J38" s="15">
        <f>SUM(J34:J37)</f>
        <v>71.580063287558602</v>
      </c>
    </row>
    <row r="39" spans="1:10" ht="14.4" thickTop="1" thickBot="1" x14ac:dyDescent="0.3"/>
    <row r="40" spans="1:10" ht="13.8" thickBot="1" x14ac:dyDescent="0.3">
      <c r="A40" s="11" t="s">
        <v>20</v>
      </c>
      <c r="B40" s="16" t="s">
        <v>18</v>
      </c>
      <c r="C40" s="16" t="s">
        <v>21</v>
      </c>
      <c r="D40" s="16" t="s">
        <v>3</v>
      </c>
      <c r="G40" s="11" t="s">
        <v>54</v>
      </c>
      <c r="H40" s="16" t="s">
        <v>48</v>
      </c>
      <c r="I40" s="16" t="s">
        <v>56</v>
      </c>
      <c r="J40" s="16" t="s">
        <v>3</v>
      </c>
    </row>
    <row r="41" spans="1:10" x14ac:dyDescent="0.25">
      <c r="B41" s="12">
        <v>229.34299999999999</v>
      </c>
      <c r="C41" s="8">
        <v>233.86799999999999</v>
      </c>
      <c r="D41" s="17">
        <f>(+C41-B41)/B41</f>
        <v>1.9730272997213805E-2</v>
      </c>
      <c r="G41"/>
      <c r="H41" s="12">
        <v>269.392</v>
      </c>
      <c r="I41" s="8">
        <v>272.90800000000002</v>
      </c>
      <c r="J41" s="17">
        <f>(+I41-H41)/H41</f>
        <v>1.3051612520045211E-2</v>
      </c>
    </row>
    <row r="42" spans="1:10" x14ac:dyDescent="0.25">
      <c r="G42"/>
      <c r="H42" s="1"/>
      <c r="I42" s="1"/>
      <c r="J42" s="1"/>
    </row>
    <row r="43" spans="1:10" x14ac:dyDescent="0.25">
      <c r="C43" s="1" t="s">
        <v>17</v>
      </c>
      <c r="D43" s="5">
        <v>60.93</v>
      </c>
      <c r="G43"/>
      <c r="H43" s="1"/>
      <c r="I43" s="1">
        <v>2020</v>
      </c>
      <c r="J43" s="5">
        <v>71.58</v>
      </c>
    </row>
    <row r="44" spans="1:10" x14ac:dyDescent="0.25">
      <c r="G44"/>
      <c r="H44" s="1"/>
      <c r="I44" s="1"/>
      <c r="J44" s="1"/>
    </row>
    <row r="45" spans="1:10" x14ac:dyDescent="0.25">
      <c r="B45" s="3" t="s">
        <v>22</v>
      </c>
      <c r="C45" s="9">
        <f>+D41</f>
        <v>1.9730272997213805E-2</v>
      </c>
      <c r="D45" s="6">
        <f>+D43*D41</f>
        <v>1.202165533720237</v>
      </c>
      <c r="G45"/>
      <c r="H45" s="3" t="s">
        <v>49</v>
      </c>
      <c r="I45" s="9">
        <f>+J41</f>
        <v>1.3051612520045211E-2</v>
      </c>
      <c r="J45" s="6">
        <f>+J43*J41</f>
        <v>0.93423442418483615</v>
      </c>
    </row>
    <row r="46" spans="1:10" x14ac:dyDescent="0.25">
      <c r="G46"/>
      <c r="H46" s="1"/>
      <c r="I46" s="1"/>
      <c r="J46" s="1"/>
    </row>
    <row r="47" spans="1:10" ht="13.8" thickBot="1" x14ac:dyDescent="0.3">
      <c r="C47" s="14" t="s">
        <v>20</v>
      </c>
      <c r="D47" s="15">
        <f>SUM(D43:D46)</f>
        <v>62.13216553372024</v>
      </c>
      <c r="G47"/>
      <c r="H47" s="1"/>
      <c r="I47" s="14" t="s">
        <v>54</v>
      </c>
      <c r="J47" s="15">
        <f>SUM(J43:J46)</f>
        <v>72.514234424184835</v>
      </c>
    </row>
    <row r="48" spans="1:10" ht="14.4" thickTop="1" thickBot="1" x14ac:dyDescent="0.3"/>
    <row r="49" spans="1:10" ht="13.8" thickBot="1" x14ac:dyDescent="0.3">
      <c r="A49" s="11" t="s">
        <v>23</v>
      </c>
      <c r="B49" s="16" t="s">
        <v>21</v>
      </c>
      <c r="C49" s="16" t="s">
        <v>24</v>
      </c>
      <c r="D49" s="16" t="s">
        <v>3</v>
      </c>
      <c r="G49" s="11" t="s">
        <v>57</v>
      </c>
      <c r="H49" s="16" t="s">
        <v>56</v>
      </c>
      <c r="I49" s="16" t="s">
        <v>58</v>
      </c>
      <c r="J49" s="16" t="s">
        <v>3</v>
      </c>
    </row>
    <row r="50" spans="1:10" x14ac:dyDescent="0.25">
      <c r="B50" s="12">
        <v>233.86799999999999</v>
      </c>
      <c r="C50" s="8">
        <v>240.99700000000001</v>
      </c>
      <c r="D50" s="17">
        <f>(+C50-B50)/B50</f>
        <v>3.0483007508509154E-2</v>
      </c>
      <c r="G50"/>
      <c r="H50" s="12">
        <v>272.90800000000002</v>
      </c>
      <c r="I50" s="8">
        <v>283.55700000000002</v>
      </c>
      <c r="J50" s="17">
        <f>(+I50-H50)/H50</f>
        <v>3.9020475764726573E-2</v>
      </c>
    </row>
    <row r="51" spans="1:10" x14ac:dyDescent="0.25">
      <c r="G51"/>
      <c r="H51" s="1"/>
      <c r="I51" s="1"/>
      <c r="J51" s="1"/>
    </row>
    <row r="52" spans="1:10" x14ac:dyDescent="0.25">
      <c r="C52" s="1" t="s">
        <v>20</v>
      </c>
      <c r="D52" s="5">
        <v>62.13</v>
      </c>
      <c r="G52"/>
      <c r="H52" s="1"/>
      <c r="I52" s="1">
        <v>2021</v>
      </c>
      <c r="J52" s="5">
        <v>72.510000000000005</v>
      </c>
    </row>
    <row r="53" spans="1:10" x14ac:dyDescent="0.25">
      <c r="G53"/>
      <c r="H53" s="1"/>
      <c r="I53" s="1"/>
      <c r="J53" s="1"/>
    </row>
    <row r="54" spans="1:10" x14ac:dyDescent="0.25">
      <c r="B54" s="3" t="s">
        <v>25</v>
      </c>
      <c r="C54" s="9">
        <f>+D50</f>
        <v>3.0483007508509154E-2</v>
      </c>
      <c r="D54" s="6">
        <f>+D52*D50</f>
        <v>1.8939092565036739</v>
      </c>
      <c r="G54"/>
      <c r="H54" s="3" t="s">
        <v>59</v>
      </c>
      <c r="I54" s="9">
        <f>+J50</f>
        <v>3.9020475764726573E-2</v>
      </c>
      <c r="J54" s="6">
        <f>+J52*J50</f>
        <v>2.8293746977003238</v>
      </c>
    </row>
    <row r="55" spans="1:10" x14ac:dyDescent="0.25">
      <c r="G55"/>
      <c r="H55" s="1"/>
      <c r="I55" s="1"/>
      <c r="J55" s="1"/>
    </row>
    <row r="56" spans="1:10" ht="13.8" thickBot="1" x14ac:dyDescent="0.3">
      <c r="C56" s="14" t="s">
        <v>23</v>
      </c>
      <c r="D56" s="15">
        <f>SUM(D52:D55)</f>
        <v>64.023909256503671</v>
      </c>
      <c r="G56"/>
      <c r="H56" s="1"/>
      <c r="I56" s="14" t="s">
        <v>57</v>
      </c>
      <c r="J56" s="15">
        <f>SUM(J52:J55)</f>
        <v>75.339374697700322</v>
      </c>
    </row>
    <row r="57" spans="1:10" ht="14.4" thickTop="1" thickBot="1" x14ac:dyDescent="0.3">
      <c r="C57" s="7"/>
      <c r="D57" s="13"/>
    </row>
    <row r="58" spans="1:10" ht="13.8" thickBot="1" x14ac:dyDescent="0.3">
      <c r="A58" s="11" t="s">
        <v>26</v>
      </c>
      <c r="B58" s="16" t="s">
        <v>24</v>
      </c>
      <c r="C58" s="16" t="s">
        <v>27</v>
      </c>
      <c r="D58" s="16" t="s">
        <v>3</v>
      </c>
      <c r="G58" s="11" t="s">
        <v>60</v>
      </c>
      <c r="H58" s="16" t="s">
        <v>58</v>
      </c>
      <c r="I58" s="16" t="s">
        <v>61</v>
      </c>
      <c r="J58" s="16" t="s">
        <v>3</v>
      </c>
    </row>
    <row r="59" spans="1:10" x14ac:dyDescent="0.25">
      <c r="B59" s="12">
        <v>240.99700000000001</v>
      </c>
      <c r="C59" s="8">
        <v>245.69800000000001</v>
      </c>
      <c r="D59" s="17">
        <f>(+C59-B59)/B59</f>
        <v>1.9506466885479874E-2</v>
      </c>
      <c r="G59"/>
      <c r="H59" s="12">
        <v>283.55700000000002</v>
      </c>
      <c r="I59" s="8">
        <v>303.32</v>
      </c>
      <c r="J59" s="17">
        <f>(+I59-H59)/H59</f>
        <v>6.9696745275200311E-2</v>
      </c>
    </row>
    <row r="60" spans="1:10" x14ac:dyDescent="0.25">
      <c r="G60"/>
      <c r="H60" s="1"/>
      <c r="I60" s="1"/>
      <c r="J60" s="1"/>
    </row>
    <row r="61" spans="1:10" x14ac:dyDescent="0.25">
      <c r="C61" s="1" t="s">
        <v>23</v>
      </c>
      <c r="D61" s="5">
        <v>64.02</v>
      </c>
      <c r="G61"/>
      <c r="H61" s="1"/>
      <c r="I61" s="1">
        <v>2022</v>
      </c>
      <c r="J61" s="5">
        <v>75.34</v>
      </c>
    </row>
    <row r="62" spans="1:10" x14ac:dyDescent="0.25">
      <c r="G62"/>
      <c r="H62" s="1"/>
      <c r="I62" s="1"/>
      <c r="J62" s="1"/>
    </row>
    <row r="63" spans="1:10" x14ac:dyDescent="0.25">
      <c r="B63" s="3" t="s">
        <v>28</v>
      </c>
      <c r="C63" s="9">
        <f>+D59</f>
        <v>1.9506466885479874E-2</v>
      </c>
      <c r="D63" s="6">
        <f>+D61*D59</f>
        <v>1.2488040100084215</v>
      </c>
      <c r="G63"/>
      <c r="H63" s="3" t="s">
        <v>62</v>
      </c>
      <c r="I63" s="9">
        <f>+J59</f>
        <v>6.9696745275200311E-2</v>
      </c>
      <c r="J63" s="6">
        <f>+J61*J59</f>
        <v>5.2509527890335921</v>
      </c>
    </row>
    <row r="64" spans="1:10" x14ac:dyDescent="0.25">
      <c r="G64"/>
      <c r="H64" s="1"/>
      <c r="I64" s="1"/>
      <c r="J64" s="1"/>
    </row>
    <row r="65" spans="1:10" ht="13.8" thickBot="1" x14ac:dyDescent="0.3">
      <c r="C65" s="14" t="s">
        <v>26</v>
      </c>
      <c r="D65" s="15">
        <f>SUM(D61:D64)</f>
        <v>65.268804010008424</v>
      </c>
      <c r="G65"/>
      <c r="H65" s="1"/>
      <c r="I65" s="14" t="s">
        <v>60</v>
      </c>
      <c r="J65" s="15">
        <f>SUM(J61:J64)</f>
        <v>80.590952789033594</v>
      </c>
    </row>
    <row r="66" spans="1:10" ht="14.4" thickTop="1" thickBot="1" x14ac:dyDescent="0.3">
      <c r="C66" s="18"/>
      <c r="D66" s="19"/>
    </row>
    <row r="67" spans="1:10" ht="13.8" thickBot="1" x14ac:dyDescent="0.3">
      <c r="A67" s="11" t="s">
        <v>29</v>
      </c>
      <c r="B67" s="16" t="s">
        <v>27</v>
      </c>
      <c r="C67" s="16" t="s">
        <v>30</v>
      </c>
      <c r="D67" s="16" t="s">
        <v>3</v>
      </c>
      <c r="G67" s="11" t="s">
        <v>63</v>
      </c>
      <c r="H67" s="16" t="s">
        <v>61</v>
      </c>
      <c r="I67" s="16" t="s">
        <v>64</v>
      </c>
      <c r="J67" s="16" t="s">
        <v>3</v>
      </c>
    </row>
    <row r="68" spans="1:10" x14ac:dyDescent="0.25">
      <c r="B68" s="12">
        <v>245.69800000000001</v>
      </c>
      <c r="C68" s="8">
        <v>249.03800000000001</v>
      </c>
      <c r="D68" s="17">
        <f>(+C68-B68)/B68</f>
        <v>1.3593924248467644E-2</v>
      </c>
      <c r="G68"/>
      <c r="H68" s="12">
        <v>303.32</v>
      </c>
      <c r="I68" s="8">
        <v>313.786</v>
      </c>
      <c r="J68" s="17">
        <f>(+I68-H68)/H68</f>
        <v>3.4504813398391163E-2</v>
      </c>
    </row>
    <row r="69" spans="1:10" x14ac:dyDescent="0.25">
      <c r="G69"/>
      <c r="H69" s="1"/>
      <c r="I69" s="1"/>
      <c r="J69" s="1"/>
    </row>
    <row r="70" spans="1:10" x14ac:dyDescent="0.25">
      <c r="C70" s="1" t="s">
        <v>26</v>
      </c>
      <c r="D70" s="5">
        <v>65.27</v>
      </c>
      <c r="G70"/>
      <c r="H70" s="1"/>
      <c r="I70" s="1">
        <v>2023</v>
      </c>
      <c r="J70" s="5">
        <v>80.59</v>
      </c>
    </row>
    <row r="71" spans="1:10" x14ac:dyDescent="0.25">
      <c r="G71"/>
      <c r="H71" s="1"/>
      <c r="I71" s="1"/>
      <c r="J71" s="1"/>
    </row>
    <row r="72" spans="1:10" x14ac:dyDescent="0.25">
      <c r="B72" s="3" t="s">
        <v>31</v>
      </c>
      <c r="C72" s="9">
        <f>+D68</f>
        <v>1.3593924248467644E-2</v>
      </c>
      <c r="D72" s="6">
        <f>+D70*D68</f>
        <v>0.88727543569748313</v>
      </c>
      <c r="G72"/>
      <c r="H72" s="3" t="s">
        <v>65</v>
      </c>
      <c r="I72" s="9">
        <f>+J68</f>
        <v>3.4504813398391163E-2</v>
      </c>
      <c r="J72" s="6">
        <f>+J70*J68</f>
        <v>2.7807429117763438</v>
      </c>
    </row>
    <row r="73" spans="1:10" x14ac:dyDescent="0.25">
      <c r="G73"/>
      <c r="H73" s="1"/>
      <c r="I73" s="1"/>
      <c r="J73" s="1"/>
    </row>
    <row r="74" spans="1:10" ht="13.8" thickBot="1" x14ac:dyDescent="0.3">
      <c r="C74" s="14" t="s">
        <v>29</v>
      </c>
      <c r="D74" s="15">
        <f>SUM(D70:D73)</f>
        <v>66.157275435697485</v>
      </c>
      <c r="G74"/>
      <c r="H74" s="1"/>
      <c r="I74" s="14" t="s">
        <v>63</v>
      </c>
      <c r="J74" s="15">
        <f>SUM(J70:J73)</f>
        <v>83.370742911776347</v>
      </c>
    </row>
    <row r="75" spans="1:10" ht="14.4" thickTop="1" thickBot="1" x14ac:dyDescent="0.3">
      <c r="C75" s="18"/>
      <c r="D75" s="19"/>
    </row>
    <row r="76" spans="1:10" ht="13.8" thickBot="1" x14ac:dyDescent="0.3">
      <c r="A76" s="11" t="s">
        <v>32</v>
      </c>
      <c r="B76" s="16" t="s">
        <v>30</v>
      </c>
      <c r="C76" s="16" t="s">
        <v>33</v>
      </c>
      <c r="D76" s="16" t="s">
        <v>3</v>
      </c>
      <c r="G76" s="11" t="s">
        <v>66</v>
      </c>
      <c r="H76" s="16" t="s">
        <v>64</v>
      </c>
      <c r="I76" s="16" t="s">
        <v>67</v>
      </c>
      <c r="J76" s="16" t="s">
        <v>3</v>
      </c>
    </row>
    <row r="77" spans="1:10" x14ac:dyDescent="0.25">
      <c r="B77" s="12">
        <v>249.03800000000001</v>
      </c>
      <c r="C77" s="8">
        <v>252.46299999999999</v>
      </c>
      <c r="D77" s="17">
        <f>(+C77-B77)/B77</f>
        <v>1.3752921240935049E-2</v>
      </c>
      <c r="G77"/>
      <c r="H77" s="12">
        <v>313.786</v>
      </c>
      <c r="I77" s="8">
        <v>324.39699999999999</v>
      </c>
      <c r="J77" s="17">
        <f>(+I77-H77)/H77</f>
        <v>3.3816040231240366E-2</v>
      </c>
    </row>
    <row r="78" spans="1:10" x14ac:dyDescent="0.25">
      <c r="G78"/>
      <c r="H78" s="1"/>
      <c r="I78" s="1"/>
      <c r="J78" s="1"/>
    </row>
    <row r="79" spans="1:10" x14ac:dyDescent="0.25">
      <c r="C79" s="1" t="s">
        <v>29</v>
      </c>
      <c r="D79" s="5">
        <v>66.16</v>
      </c>
      <c r="G79"/>
      <c r="H79" s="1"/>
      <c r="I79" s="1">
        <v>2024</v>
      </c>
      <c r="J79" s="5">
        <v>83.37</v>
      </c>
    </row>
    <row r="80" spans="1:10" x14ac:dyDescent="0.25">
      <c r="G80"/>
      <c r="H80" s="1"/>
      <c r="I80" s="1"/>
      <c r="J80" s="1"/>
    </row>
    <row r="81" spans="1:10" x14ac:dyDescent="0.25">
      <c r="B81" s="3" t="s">
        <v>34</v>
      </c>
      <c r="C81" s="9">
        <f>+D77</f>
        <v>1.3752921240935049E-2</v>
      </c>
      <c r="D81" s="6">
        <f>+D79*D77</f>
        <v>0.90989326930026282</v>
      </c>
      <c r="G81"/>
      <c r="H81" s="3" t="s">
        <v>68</v>
      </c>
      <c r="I81" s="9">
        <f>+J77</f>
        <v>3.3816040231240366E-2</v>
      </c>
      <c r="J81" s="6">
        <f>+J79*J77</f>
        <v>2.8192432740785094</v>
      </c>
    </row>
    <row r="82" spans="1:10" x14ac:dyDescent="0.25">
      <c r="G82"/>
      <c r="H82" s="1"/>
      <c r="I82" s="1"/>
      <c r="J82" s="1"/>
    </row>
    <row r="83" spans="1:10" ht="13.8" thickBot="1" x14ac:dyDescent="0.3">
      <c r="C83" s="14" t="s">
        <v>32</v>
      </c>
      <c r="D83" s="15">
        <f>SUM(D79:D82)</f>
        <v>67.069893269300266</v>
      </c>
      <c r="G83"/>
      <c r="H83" s="1"/>
      <c r="I83" s="14" t="s">
        <v>66</v>
      </c>
      <c r="J83" s="15">
        <f>SUM(J79:J82)</f>
        <v>86.189243274078507</v>
      </c>
    </row>
    <row r="84" spans="1:10" ht="14.4" thickTop="1" thickBot="1" x14ac:dyDescent="0.3">
      <c r="C84" s="18"/>
      <c r="D84" s="19"/>
    </row>
    <row r="85" spans="1:10" ht="13.8" thickBot="1" x14ac:dyDescent="0.3">
      <c r="A85" s="11" t="s">
        <v>35</v>
      </c>
      <c r="B85" s="16" t="s">
        <v>33</v>
      </c>
      <c r="C85" s="16" t="s">
        <v>36</v>
      </c>
      <c r="D85" s="16" t="s">
        <v>3</v>
      </c>
      <c r="G85" s="11" t="s">
        <v>69</v>
      </c>
      <c r="H85" s="16" t="s">
        <v>67</v>
      </c>
      <c r="I85" s="16" t="s">
        <v>70</v>
      </c>
      <c r="J85" s="16" t="s">
        <v>3</v>
      </c>
    </row>
    <row r="86" spans="1:10" x14ac:dyDescent="0.25">
      <c r="B86" s="12">
        <v>252.46299999999999</v>
      </c>
      <c r="C86" s="8">
        <v>252.185</v>
      </c>
      <c r="D86" s="17">
        <f>(+C86-B86)/B86</f>
        <v>-1.1011514558568645E-3</v>
      </c>
      <c r="G86"/>
      <c r="H86" s="12">
        <v>324.39699999999999</v>
      </c>
      <c r="I86" s="8">
        <v>337.88</v>
      </c>
      <c r="J86" s="17">
        <f>(+I86-H86)/H86</f>
        <v>4.1563269697315337E-2</v>
      </c>
    </row>
    <row r="87" spans="1:10" x14ac:dyDescent="0.25">
      <c r="G87"/>
      <c r="H87" s="1"/>
      <c r="I87" s="1"/>
      <c r="J87" s="1"/>
    </row>
    <row r="88" spans="1:10" x14ac:dyDescent="0.25">
      <c r="C88" s="1" t="s">
        <v>32</v>
      </c>
      <c r="D88" s="5">
        <v>67.069999999999993</v>
      </c>
      <c r="G88"/>
      <c r="H88" s="1"/>
      <c r="I88" s="1">
        <v>2025</v>
      </c>
      <c r="J88" s="5">
        <v>86.19</v>
      </c>
    </row>
    <row r="89" spans="1:10" x14ac:dyDescent="0.25">
      <c r="G89"/>
      <c r="H89" s="1"/>
      <c r="I89" s="1"/>
      <c r="J89" s="1"/>
    </row>
    <row r="90" spans="1:10" x14ac:dyDescent="0.25">
      <c r="B90" s="3" t="s">
        <v>37</v>
      </c>
      <c r="C90" s="9">
        <f>+D86</f>
        <v>-1.1011514558568645E-3</v>
      </c>
      <c r="D90" s="6">
        <f>+D88*D86</f>
        <v>-7.3854228144319897E-2</v>
      </c>
      <c r="G90"/>
      <c r="H90" s="3" t="s">
        <v>71</v>
      </c>
      <c r="I90" s="9">
        <f>+J86</f>
        <v>4.1563269697315337E-2</v>
      </c>
      <c r="J90" s="6">
        <f>+J88*J86</f>
        <v>3.582338215211609</v>
      </c>
    </row>
    <row r="91" spans="1:10" x14ac:dyDescent="0.25">
      <c r="G91"/>
      <c r="H91" s="1"/>
      <c r="I91" s="1"/>
      <c r="J91" s="1"/>
    </row>
    <row r="92" spans="1:10" ht="13.8" thickBot="1" x14ac:dyDescent="0.3">
      <c r="C92" s="14" t="s">
        <v>35</v>
      </c>
      <c r="D92" s="15">
        <f>SUM(D88:D91)</f>
        <v>66.99614577185568</v>
      </c>
      <c r="G92"/>
      <c r="H92" s="1"/>
      <c r="I92" s="14" t="s">
        <v>69</v>
      </c>
      <c r="J92" s="15">
        <f>SUM(J88:J91)</f>
        <v>89.772338215211605</v>
      </c>
    </row>
    <row r="93" spans="1:10" ht="13.8" thickTop="1" x14ac:dyDescent="0.25">
      <c r="C93" s="18"/>
      <c r="D93" s="19"/>
    </row>
    <row r="94" spans="1:10" x14ac:dyDescent="0.25">
      <c r="C94" s="18"/>
      <c r="D94" s="19"/>
    </row>
    <row r="95" spans="1:10" x14ac:dyDescent="0.25">
      <c r="A95" s="3" t="s">
        <v>10</v>
      </c>
      <c r="B95" s="20" t="s">
        <v>11</v>
      </c>
      <c r="C95" s="21"/>
      <c r="D95" s="21"/>
      <c r="E95" s="21"/>
      <c r="F95" s="21"/>
    </row>
    <row r="96" spans="1:10" x14ac:dyDescent="0.25">
      <c r="B96" s="20" t="s">
        <v>12</v>
      </c>
      <c r="C96" s="21"/>
      <c r="D96" s="21"/>
      <c r="E96" s="21"/>
      <c r="F96" s="21"/>
    </row>
  </sheetData>
  <phoneticPr fontId="2" type="noConversion"/>
  <pageMargins left="0.75" right="0.75" top="0.5" bottom="0.5" header="0.5" footer="0.5"/>
  <pageSetup scale="59" orientation="portrait" r:id="rId1"/>
  <headerFooter alignWithMargins="0">
    <oddFooter xml:space="preserve">&amp;R&amp;F &amp;A &amp;D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0AF8-639C-4FD9-A6B0-6BCE5A5CF139}">
  <sheetPr>
    <pageSetUpPr fitToPage="1"/>
  </sheetPr>
  <dimension ref="A1:C19"/>
  <sheetViews>
    <sheetView workbookViewId="0">
      <selection activeCell="C10" sqref="C10"/>
    </sheetView>
  </sheetViews>
  <sheetFormatPr defaultRowHeight="13.2" x14ac:dyDescent="0.25"/>
  <cols>
    <col min="2" max="2" width="8.88671875" style="1" customWidth="1"/>
    <col min="3" max="3" width="17.6640625" style="1" customWidth="1"/>
  </cols>
  <sheetData>
    <row r="1" spans="1:3" x14ac:dyDescent="0.25">
      <c r="A1" s="10" t="s">
        <v>48</v>
      </c>
    </row>
    <row r="2" spans="1:3" ht="16.2" x14ac:dyDescent="0.3">
      <c r="A2" s="22" t="s">
        <v>53</v>
      </c>
    </row>
    <row r="4" spans="1:3" x14ac:dyDescent="0.25">
      <c r="B4" s="7" t="s">
        <v>50</v>
      </c>
      <c r="C4" s="7" t="s">
        <v>51</v>
      </c>
    </row>
    <row r="5" spans="1:3" x14ac:dyDescent="0.25">
      <c r="B5" s="23"/>
    </row>
    <row r="6" spans="1:3" x14ac:dyDescent="0.25">
      <c r="B6" s="23">
        <v>43466</v>
      </c>
      <c r="C6" s="1">
        <v>266.10899999999998</v>
      </c>
    </row>
    <row r="7" spans="1:3" x14ac:dyDescent="0.25">
      <c r="B7" s="23">
        <v>43497</v>
      </c>
      <c r="C7" s="1">
        <v>266.70600000000002</v>
      </c>
    </row>
    <row r="8" spans="1:3" x14ac:dyDescent="0.25">
      <c r="B8" s="23">
        <v>43525</v>
      </c>
      <c r="C8" s="1">
        <v>268.02499999999998</v>
      </c>
    </row>
    <row r="9" spans="1:3" x14ac:dyDescent="0.25">
      <c r="B9" s="23">
        <v>43556</v>
      </c>
      <c r="C9" s="1">
        <v>269.07</v>
      </c>
    </row>
    <row r="10" spans="1:3" x14ac:dyDescent="0.25">
      <c r="B10" s="23">
        <v>43586</v>
      </c>
      <c r="C10" s="1">
        <v>269.74400000000003</v>
      </c>
    </row>
    <row r="11" spans="1:3" x14ac:dyDescent="0.25">
      <c r="B11" s="23">
        <v>43617</v>
      </c>
      <c r="C11" s="1">
        <v>270.13299999999998</v>
      </c>
    </row>
    <row r="12" spans="1:3" x14ac:dyDescent="0.25">
      <c r="B12" s="23">
        <v>43647</v>
      </c>
      <c r="C12" s="1">
        <v>270.38099999999997</v>
      </c>
    </row>
    <row r="13" spans="1:3" x14ac:dyDescent="0.25">
      <c r="B13" s="23">
        <v>43678</v>
      </c>
      <c r="C13" s="1">
        <v>270.548</v>
      </c>
    </row>
    <row r="14" spans="1:3" x14ac:dyDescent="0.25">
      <c r="B14" s="23">
        <v>43709</v>
      </c>
      <c r="C14" s="1">
        <v>270.56299999999999</v>
      </c>
    </row>
    <row r="15" spans="1:3" x14ac:dyDescent="0.25">
      <c r="B15" s="23">
        <v>43739</v>
      </c>
      <c r="C15" s="1">
        <v>270.34800000000001</v>
      </c>
    </row>
    <row r="16" spans="1:3" x14ac:dyDescent="0.25">
      <c r="B16" s="23">
        <v>43770</v>
      </c>
      <c r="C16" s="1">
        <v>270.64299999999997</v>
      </c>
    </row>
    <row r="17" spans="2:3" x14ac:dyDescent="0.25">
      <c r="B17" s="23">
        <v>43800</v>
      </c>
      <c r="C17" s="1">
        <v>270.42899999999997</v>
      </c>
    </row>
    <row r="19" spans="2:3" s="7" customFormat="1" x14ac:dyDescent="0.25">
      <c r="B19" s="7" t="s">
        <v>52</v>
      </c>
      <c r="C19" s="7">
        <f>AVERAGE(C6:C18)</f>
        <v>269.39158333333336</v>
      </c>
    </row>
  </sheetData>
  <phoneticPr fontId="2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FCFF-07E1-4804-8C9F-262A02C65496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</dc:creator>
  <cp:lastModifiedBy>Alex Toltzis</cp:lastModifiedBy>
  <cp:lastPrinted>2026-01-23T18:10:43Z</cp:lastPrinted>
  <dcterms:created xsi:type="dcterms:W3CDTF">2008-02-01T16:50:29Z</dcterms:created>
  <dcterms:modified xsi:type="dcterms:W3CDTF">2026-01-26T19:13:19Z</dcterms:modified>
</cp:coreProperties>
</file>